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30.07.2025 г\"/>
    </mc:Choice>
  </mc:AlternateContent>
  <bookViews>
    <workbookView xWindow="0" yWindow="0" windowWidth="19200" windowHeight="10995"/>
  </bookViews>
  <sheets>
    <sheet name="Лист1" sheetId="1" r:id="rId1"/>
  </sheets>
  <definedNames>
    <definedName name="_GoBack" localSheetId="0">Лист1!$E$11</definedName>
    <definedName name="_xlnm.Print_Titles" localSheetId="0">Лист1!$7:$8</definedName>
  </definedNames>
  <calcPr calcId="191029"/>
</workbook>
</file>

<file path=xl/calcChain.xml><?xml version="1.0" encoding="utf-8"?>
<calcChain xmlns="http://schemas.openxmlformats.org/spreadsheetml/2006/main">
  <c r="E96" i="1" l="1"/>
  <c r="E46" i="1"/>
  <c r="E38" i="1"/>
  <c r="E40" i="1"/>
  <c r="E39" i="1"/>
  <c r="E51" i="1"/>
  <c r="E92" i="1"/>
  <c r="E63" i="1"/>
  <c r="E21" i="1"/>
  <c r="E15" i="1"/>
  <c r="E87" i="1" l="1"/>
  <c r="E47" i="1" l="1"/>
  <c r="E33" i="1"/>
  <c r="E100" i="1"/>
  <c r="E86" i="1"/>
  <c r="E76" i="1"/>
  <c r="E79" i="1"/>
  <c r="E16" i="1" l="1"/>
  <c r="E14" i="1"/>
  <c r="E13" i="1" s="1"/>
  <c r="E108" i="1"/>
  <c r="E36" i="1" l="1"/>
  <c r="E128" i="1" l="1"/>
  <c r="E133" i="1"/>
  <c r="E134" i="1" s="1"/>
  <c r="E78" i="1" l="1"/>
  <c r="E77" i="1" s="1"/>
  <c r="E75" i="1" l="1"/>
  <c r="E74" i="1" s="1"/>
  <c r="E70" i="1" s="1"/>
  <c r="E137" i="1" l="1"/>
  <c r="E136" i="1" s="1"/>
  <c r="E141" i="1" l="1"/>
  <c r="E140" i="1" s="1"/>
  <c r="E139" i="1" s="1"/>
  <c r="E12" i="1"/>
  <c r="E19" i="1" l="1"/>
  <c r="E18" i="1" s="1"/>
  <c r="E11" i="1" s="1"/>
  <c r="E116" i="1" l="1"/>
  <c r="E103" i="1" l="1"/>
  <c r="E102" i="1" s="1"/>
  <c r="E101" i="1" s="1"/>
  <c r="E68" i="1" l="1"/>
  <c r="E67" i="1" s="1"/>
  <c r="E24" i="1" l="1"/>
  <c r="E23" i="1" s="1"/>
  <c r="E22" i="1" s="1"/>
  <c r="E83" i="1"/>
  <c r="E82" i="1" s="1"/>
  <c r="E65" i="1"/>
  <c r="E64" i="1" s="1"/>
  <c r="E50" i="1"/>
  <c r="E49" i="1" s="1"/>
  <c r="E48" i="1" s="1"/>
  <c r="E85" i="1"/>
  <c r="E91" i="1"/>
  <c r="E90" i="1" s="1"/>
  <c r="E121" i="1"/>
  <c r="E119" i="1" s="1"/>
  <c r="E135" i="1"/>
  <c r="E117" i="1"/>
  <c r="E114" i="1"/>
  <c r="E113" i="1" s="1"/>
  <c r="E111" i="1"/>
  <c r="E110" i="1" s="1"/>
  <c r="E107" i="1"/>
  <c r="E106" i="1" s="1"/>
  <c r="E105" i="1" s="1"/>
  <c r="E99" i="1"/>
  <c r="E98" i="1" s="1"/>
  <c r="E97" i="1" s="1"/>
  <c r="E95" i="1"/>
  <c r="E94" i="1" s="1"/>
  <c r="E93" i="1" s="1"/>
  <c r="E59" i="1"/>
  <c r="E58" i="1" s="1"/>
  <c r="E62" i="1"/>
  <c r="E61" i="1" s="1"/>
  <c r="E55" i="1"/>
  <c r="E53" i="1" s="1"/>
  <c r="E52" i="1" s="1"/>
  <c r="E35" i="1"/>
  <c r="E34" i="1" s="1"/>
  <c r="E32" i="1"/>
  <c r="E31" i="1" s="1"/>
  <c r="E30" i="1" s="1"/>
  <c r="E28" i="1"/>
  <c r="E27" i="1" s="1"/>
  <c r="F52" i="1"/>
  <c r="F44" i="1"/>
  <c r="E57" i="1" l="1"/>
  <c r="E81" i="1"/>
  <c r="E109" i="1"/>
  <c r="E26" i="1"/>
  <c r="E45" i="1"/>
  <c r="E44" i="1" s="1"/>
  <c r="E43" i="1" s="1"/>
  <c r="E10" i="1" s="1"/>
</calcChain>
</file>

<file path=xl/sharedStrings.xml><?xml version="1.0" encoding="utf-8"?>
<sst xmlns="http://schemas.openxmlformats.org/spreadsheetml/2006/main" count="261" uniqueCount="185">
  <si>
    <t>Наименование</t>
  </si>
  <si>
    <t>ЦСР</t>
  </si>
  <si>
    <t>ВР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</si>
  <si>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</si>
  <si>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</si>
  <si>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 нужд</t>
  </si>
  <si>
    <t>Иные бюджетные ассигнования</t>
  </si>
  <si>
    <t>Административные и иные комиссии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</si>
  <si>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</si>
  <si>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Осуществление полномочий по определению поставщиков (подрядчиков, исполнителей) для заказчиков сельского поселения</t>
  </si>
  <si>
    <t>Расходы на обеспечение функций органов местного самоуправления (передаваемые полномочия сельских поселений)</t>
  </si>
  <si>
    <t>Межбюджетные трансферты</t>
  </si>
  <si>
    <t>Осуществление полномочий по организации и осуществлению муниципального внутреннего финансового контроля</t>
  </si>
  <si>
    <t>Отдельные направления деятельности администрации муниципального образования</t>
  </si>
  <si>
    <t>Финансовое обеспечение непредвиденных расходов</t>
  </si>
  <si>
    <t>Реализация функций, связанных с муниципальным управлением</t>
  </si>
  <si>
    <t>Мероприятия по противодействию коррупции</t>
  </si>
  <si>
    <t>Закупка товаров, работ и услуг для  государственных (муниципальных)  нужд</t>
  </si>
  <si>
    <t>Поддержка дорожного хозяйства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</si>
  <si>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</si>
  <si>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Безопасное движение на дорогах местного значения</t>
  </si>
  <si>
    <t>Мероприятия, связанные с безопасностью на дорогах местного значения</t>
  </si>
  <si>
    <t>Развитие субъектов малого и среднего предпринимательства</t>
  </si>
  <si>
    <t>Реализация мероприятий, направленных на развитие субъектов малого и среднего предпринимательства</t>
  </si>
  <si>
    <t>Мероприятия в сфере коммунального хозяйства</t>
  </si>
  <si>
    <t>Реализация мероприятий в сфере коммунального хозяйства</t>
  </si>
  <si>
    <t>Мероприятия по модернизации и содержанию систем уличного освещения</t>
  </si>
  <si>
    <t>Мероприятия по организации и проведению социально-значимых мероприятий в области молодежной политики</t>
  </si>
  <si>
    <t>Расходы на обеспечение деятельности (оказание услуг) муниципальных учреждений</t>
  </si>
  <si>
    <t>70 0 00 00000</t>
  </si>
  <si>
    <t>70 0 01 00000</t>
  </si>
  <si>
    <t>70 0 01 00190</t>
  </si>
  <si>
    <t>01 0 00 00000</t>
  </si>
  <si>
    <t>01 0 07 00000</t>
  </si>
  <si>
    <t>01 0 07 00190</t>
  </si>
  <si>
    <t>71 0 00 00000</t>
  </si>
  <si>
    <t>71 0 02 00000</t>
  </si>
  <si>
    <t>71 0 02 60190</t>
  </si>
  <si>
    <t>71 0 07 00000</t>
  </si>
  <si>
    <t>71 0 07 20190</t>
  </si>
  <si>
    <t>72 0 00 00000</t>
  </si>
  <si>
    <t>72 0 01 00000</t>
  </si>
  <si>
    <t>72 0 01 20190</t>
  </si>
  <si>
    <t>72 0 02 00000</t>
  </si>
  <si>
    <t>72 0 02 20190</t>
  </si>
  <si>
    <t>77 0 00 00000</t>
  </si>
  <si>
    <t>77 0 01 00000</t>
  </si>
  <si>
    <t>71 0 01 00000</t>
  </si>
  <si>
    <t>71 0 01 10420</t>
  </si>
  <si>
    <t>01 0 09 00000</t>
  </si>
  <si>
    <t>01 0 09 10480</t>
  </si>
  <si>
    <t>03 0 00 00000</t>
  </si>
  <si>
    <t>03 0 02 00000</t>
  </si>
  <si>
    <t>03 0 02 10080</t>
  </si>
  <si>
    <t>03 0 02  10080</t>
  </si>
  <si>
    <t>18 0 00 00000</t>
  </si>
  <si>
    <t>18 0 01 00000</t>
  </si>
  <si>
    <t>18 0 01 10050</t>
  </si>
  <si>
    <t>71 0 08 00000</t>
  </si>
  <si>
    <t>71 0 08 51180</t>
  </si>
  <si>
    <t>19 0 00 00000</t>
  </si>
  <si>
    <t>20 0 00 00000</t>
  </si>
  <si>
    <t>20 0 01 00000</t>
  </si>
  <si>
    <t>20 0 02 00000</t>
  </si>
  <si>
    <t>04 0 00 00000</t>
  </si>
  <si>
    <t>04 0 01 00000</t>
  </si>
  <si>
    <t>04 0 01 10090</t>
  </si>
  <si>
    <t>22 0 00 00000</t>
  </si>
  <si>
    <t>22 0 03 00000</t>
  </si>
  <si>
    <t>22 0 03 10570</t>
  </si>
  <si>
    <t>22 0 01 00000</t>
  </si>
  <si>
    <t>22 0 01 10550</t>
  </si>
  <si>
    <t>22 0 02 00000</t>
  </si>
  <si>
    <t>22 0 02 10560</t>
  </si>
  <si>
    <t>14 0 00 00000</t>
  </si>
  <si>
    <t>12 0 00 00000</t>
  </si>
  <si>
    <t>12 0 01 00000</t>
  </si>
  <si>
    <t>12 0 01 00590</t>
  </si>
  <si>
    <t>12 0 01 10200</t>
  </si>
  <si>
    <t>24 0 00 00000</t>
  </si>
  <si>
    <t>24 0 01 00000</t>
  </si>
  <si>
    <t>24 0 01 10280</t>
  </si>
  <si>
    <t>13 0 00 00000</t>
  </si>
  <si>
    <t>13 0 03 00000</t>
  </si>
  <si>
    <t>13 0 03 10320</t>
  </si>
  <si>
    <t>19 0 01 00000</t>
  </si>
  <si>
    <t>19 0 01 10430</t>
  </si>
  <si>
    <t>Обеспечение безопасности на водных объектах</t>
  </si>
  <si>
    <t>19 0 02 00000</t>
  </si>
  <si>
    <t>19 0 02 10490</t>
  </si>
  <si>
    <t>№ п/п</t>
  </si>
  <si>
    <t>Сумма, рублей</t>
  </si>
  <si>
    <t>Обеспечение проведения праздничных дней и памятных дат, проводимых органами местного самоуправления</t>
  </si>
  <si>
    <t>26 0 00 00000</t>
  </si>
  <si>
    <t>26 0 01 00000</t>
  </si>
  <si>
    <t>26 0 01 10040</t>
  </si>
  <si>
    <t>06 0 00 00000</t>
  </si>
  <si>
    <t>06 0 01 00000</t>
  </si>
  <si>
    <t>06 0 01 10120</t>
  </si>
  <si>
    <t>Социальное обеспечение и иные выплаты населению</t>
  </si>
  <si>
    <t>Реализация мероприятий в области молодежной политики</t>
  </si>
  <si>
    <t>ВСЕГО: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</si>
  <si>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 муниципального образования</t>
  </si>
  <si>
    <t>Мероприятия по противодействию коррупции в сельских поселениях</t>
  </si>
  <si>
    <t>Мероприятия, связанные с безопасностью на водных объектах</t>
  </si>
  <si>
    <t>Благоустройство и озеленение территории сельского поселения Щербиновского района</t>
  </si>
  <si>
    <t>Мероприятия по благоустройству и озеленению территории сельского поселения Щербиновского района</t>
  </si>
  <si>
    <t>Содержание и текущий ремонт памятников и братских могил, находящихся на территории поселения</t>
  </si>
  <si>
    <t>Осуществление первичного воинского учета на территориях, где отсутствуют военные комиссариаты</t>
  </si>
  <si>
    <t>77 0 01 20190</t>
  </si>
  <si>
    <t>14 0 03 00000</t>
  </si>
  <si>
    <t>14 0 03 10330</t>
  </si>
  <si>
    <t>Мероприятия по обеспечению организационных вопросов для реализации муниципальной программы</t>
  </si>
  <si>
    <t>Содержание и обслуживание казны</t>
  </si>
  <si>
    <t>Предоставление дополнительных мер социальной поддержки</t>
  </si>
  <si>
    <t>Совершенствование деятельности муниципальных учреждений отрасли «Культура»</t>
  </si>
  <si>
    <t>Обеспечение деятельности высшего должностного лица муниципального образования</t>
  </si>
  <si>
    <t>Прочие мероприятия, связанных с муниципальным управлением</t>
  </si>
  <si>
    <t xml:space="preserve">Содержание и обслуживание казны муниципального образования </t>
  </si>
  <si>
    <t>Муниципальная программа Шабельского сельского поселения Щербиновский район  "Развитие субъектов малого и среднего предпринимательства в Шабельском сельском поселении Щербиновский район"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</si>
  <si>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"Интернет"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</si>
  <si>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Реализация Единого календарного плана физкультурных мероприятий муниципального образования Щербиновский район</t>
  </si>
  <si>
    <t xml:space="preserve">Организация и проведение физкультурных и спортивных мероприятий </t>
  </si>
  <si>
    <t>Предупреждение и ликвидация последствий чрезвычайных ситуаций</t>
  </si>
  <si>
    <t>Модернизация и содержание систем уличного освещения</t>
  </si>
  <si>
    <t>Мероприятия по содержанию памятников и братских могил, находящихся на территории поселения</t>
  </si>
  <si>
    <t xml:space="preserve">Обеспечение проведения праздничных дней и памятных дат, проводимых органами местного самоуправления муниципального образования </t>
  </si>
  <si>
    <t>Высшее должностное лицо муниципального образования</t>
  </si>
  <si>
    <t>Резервные фонды администрации муниципального образования</t>
  </si>
  <si>
    <t>Обеспечение деятельности Контрольно-счетной палаты муниципального образования Щербиновский район</t>
  </si>
  <si>
    <t>Руководитель Контрольно-счетной палаты муниципального образования</t>
  </si>
  <si>
    <t>Контрольно-счетная палата муниципального образования</t>
  </si>
  <si>
    <t>Обеспечение деятельности финасовых, налоговых и таможенных органов и органов финансового (финансово-бюджетного) надзора</t>
  </si>
  <si>
    <t>Муниципальная программа Шабельского сельского поселения Щербиновского района  "Управление муниципальным имуществом Шабельского сельского поселения Щербиновский район"</t>
  </si>
  <si>
    <t>Муниципальная программа Шабельского сельского поселения Щербиновского района  «Противодействие коррупции на территории Шабельского сельского поселения Щербиновского района»</t>
  </si>
  <si>
    <t xml:space="preserve">Муниципальная программа Шабельского сельского поселения Щербиновского района «Молодежь Шабельского сельского поселения Щербиновского района» </t>
  </si>
  <si>
    <t>Муниципальная программа Шабельского сельского поселения Щербиновского района  "Развитие культуры в Шабельском сельском поселении Щербиновский район"</t>
  </si>
  <si>
    <t xml:space="preserve">Муниципальная программа Шабельского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Шабельского сельского поселения Щербиновского района» </t>
  </si>
  <si>
    <t xml:space="preserve">Муниципальная программа Шабельского сельского поселения Щербиновского района «Календарь праздначных мероприятий, юбилейных и памятных дат Шабельского сельского поселения Щербиновского района» </t>
  </si>
  <si>
    <t>Муниципальная программа Шабельского сельского поселения Щербиновский район  «Развитие физической культуры и спорта в Шабельском сельском поселении Щербиновского района»</t>
  </si>
  <si>
    <t>Муниципальная программа Шабельского сельского поселения Щербиновского района «Развитие дорожного хозяйства в Шабельском сельском поселении Щербиновского района»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</si>
  <si>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</si>
  <si>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19 0 03 10500</t>
  </si>
  <si>
    <t>19 0 03 00000</t>
  </si>
  <si>
    <t>Мероприятия по пожарной безопасности</t>
  </si>
  <si>
    <t>Реализация мероприятия по пожарной безопасности</t>
  </si>
  <si>
    <t>Шабельского сельского поселения</t>
  </si>
  <si>
    <t>Глава</t>
  </si>
  <si>
    <t>Отдельные мероприятия по реализации муниципальной программы</t>
  </si>
  <si>
    <t>Финансовое обеспечение деятельности добровольных формирований населения по охране общественного порядка</t>
  </si>
  <si>
    <t>19 0 07 00000</t>
  </si>
  <si>
    <t>19 0 07 10270</t>
  </si>
  <si>
    <t>29 0 00 00000</t>
  </si>
  <si>
    <t>Благоустройство общественной территории</t>
  </si>
  <si>
    <t>29 0 01 00000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</si>
  <si>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</si>
  <si>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29 0 01 10730</t>
  </si>
  <si>
    <t>Публичные нормативные выплаты гражданам несоциального характера</t>
  </si>
  <si>
    <t>ПРИЛОЖЕНИЕ № 5</t>
  </si>
  <si>
    <t xml:space="preserve"> </t>
  </si>
  <si>
    <t xml:space="preserve">Муниципальная программа "Обеспечение безопасности населения на территории  Шабельского сельского поселения Щербиновского района </t>
  </si>
  <si>
    <t>Муниципальная программа Шабельского сельского поселения Щербиновского района "Обеспечение деятельности администрации Шабельского сельскго поселения Щербиновского района"</t>
  </si>
  <si>
    <t>Муниципальная программа Шабельского сельского поселения Щербиновского района «Комплексное развитие жилищно-коммунального хозяйства, энергосбережение и повышение энергетической эффективности  Шабельского сельского поселения Щербиновского»</t>
  </si>
  <si>
    <t>81 0 02 20800</t>
  </si>
  <si>
    <t>81 0 02 00000</t>
  </si>
  <si>
    <t>81 0 00 00000</t>
  </si>
  <si>
    <t>Осуществление полномочий по организации и осуществлению ритуальных услуг</t>
  </si>
  <si>
    <t>Обеспечение деятельности в области реализации передаваемых полномочий по организации и осуществлению ритуальных услуг</t>
  </si>
  <si>
    <t xml:space="preserve">Муниципальная программа Шабельского сельского поселения Щербиновского района  «Социальная поддержка граждан в Шабельском сельском поселении Щербиновского района» </t>
  </si>
  <si>
    <t>Муниципальная программа Шабельского сельского поселения Щербиновского района «Формирование современной городской среды на 2018-2024 годы»</t>
  </si>
  <si>
    <t>Закупка товаров, работ и услуг для государственных (муниципальных) нужд</t>
  </si>
  <si>
    <t>А. П. Шабанов</t>
  </si>
  <si>
    <t>20 0 01 9Д046</t>
  </si>
  <si>
    <t>20 0 02 9Д453</t>
  </si>
  <si>
    <t>12 0 01 00599</t>
  </si>
  <si>
    <t>Расходы на обеспечение деятельности (оказание услуг) муниципальных учреждений (кредиторская задолженность)</t>
  </si>
  <si>
    <t>Закупка товаров, работ и услуг для государственных (муниципальных)  нужд (кредиторская задолженность)</t>
  </si>
  <si>
    <t>01 0 07 00199</t>
  </si>
  <si>
    <t>20 0 02 10539</t>
  </si>
  <si>
    <t>22 0 02 10569</t>
  </si>
  <si>
    <t>Инные бюджетные ассигнования</t>
  </si>
  <si>
    <t>Щербиновского муниципального района</t>
  </si>
  <si>
    <t>Краснодасркго края</t>
  </si>
  <si>
    <t>УТВЕРЖДЕНО
решением Совета
Шабельского сельского поселения
Щербиновского муниципального района                                                Краснодарского края
от ____________  № ___
"ПРИЛОЖЕНИЕ № 5
УТВЕРЖДЕНО
решением Совета
Шабельского сельского поселения
Щербиновского района
от 23.12.2024 № 2"</t>
  </si>
  <si>
    <t xml:space="preserve">Распределение бюджетных ассигнований
по целевым статьям (муниципальным программам Шабельского сельского поселения Щербиновского муниципального района Краснодасркого края и не программным направлениям деятельности), группам видов расходов  классификации расходов бюджета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</si>
</sst>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4" fontId="3" fillId="2" borderId="0" xfId="0" applyNumberFormat="1" applyFon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/>
    </xf>
    <xf numFmtId="4" fontId="2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distributed" vertical="top"/>
    </xf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/>
    <xf numFmtId="0" fontId="6" fillId="0" borderId="0" xfId="0" applyFont="1" applyFill="1"/>
    <xf numFmtId="4" fontId="1" fillId="0" borderId="0" xfId="0" applyNumberFormat="1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Alignment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"/>
  <sheetViews>
    <sheetView tabSelected="1" zoomScale="80" zoomScaleNormal="80" workbookViewId="0">
      <selection sqref="A1:F150"/>
    </sheetView>
  </sheetViews>
  <sheetFormatPr defaultColWidth="9.140625" defaultRowHeight="15.75" x14ac:dyDescent="0.25"/>
  <cols>
    <col min="1" max="1" width="5" style="1" customWidth="1"/>
    <col min="2" max="2" width="51" style="1" customWidth="1"/>
    <col min="3" max="3" width="15.5703125" style="1" customWidth="1"/>
    <col min="4" max="4" width="6.140625" style="1" customWidth="1"/>
    <col min="5" max="5" width="18.140625" style="13" customWidth="1"/>
    <col min="6" max="6" width="0.140625" style="1" hidden="1" customWidth="1"/>
    <col min="7" max="7" width="30.5703125" style="59" customWidth="1"/>
    <col min="8" max="9" width="9.140625" style="1"/>
    <col min="10" max="10" width="25.7109375" style="1" customWidth="1"/>
    <col min="11" max="16384" width="9.140625" style="1"/>
  </cols>
  <sheetData>
    <row r="1" spans="1:10" ht="26.25" customHeight="1" x14ac:dyDescent="0.3">
      <c r="C1" s="85" t="s">
        <v>158</v>
      </c>
      <c r="D1" s="85"/>
      <c r="E1" s="85"/>
    </row>
    <row r="2" spans="1:10" ht="226.5" customHeight="1" x14ac:dyDescent="0.3">
      <c r="C2" s="86" t="s">
        <v>183</v>
      </c>
      <c r="D2" s="86"/>
      <c r="E2" s="86"/>
    </row>
    <row r="3" spans="1:10" ht="10.5" customHeight="1" x14ac:dyDescent="0.25">
      <c r="C3" s="18"/>
      <c r="D3" s="18"/>
      <c r="E3" s="18"/>
    </row>
    <row r="4" spans="1:10" ht="5.25" customHeight="1" x14ac:dyDescent="0.25">
      <c r="C4" s="19"/>
      <c r="D4" s="18"/>
      <c r="E4" s="18"/>
    </row>
    <row r="5" spans="1:10" x14ac:dyDescent="0.25">
      <c r="C5" s="18"/>
      <c r="D5" s="18"/>
      <c r="E5" s="2"/>
    </row>
    <row r="6" spans="1:10" s="3" customFormat="1" ht="75.75" customHeight="1" x14ac:dyDescent="0.25">
      <c r="B6" s="92" t="s">
        <v>184</v>
      </c>
      <c r="C6" s="92"/>
      <c r="D6" s="92"/>
      <c r="E6" s="92"/>
      <c r="F6" s="92"/>
      <c r="G6" s="60"/>
    </row>
    <row r="7" spans="1:10" s="4" customFormat="1" ht="15.75" customHeight="1" x14ac:dyDescent="0.25">
      <c r="A7" s="68" t="s">
        <v>90</v>
      </c>
      <c r="B7" s="90" t="s">
        <v>0</v>
      </c>
      <c r="C7" s="90" t="s">
        <v>1</v>
      </c>
      <c r="D7" s="90" t="s">
        <v>2</v>
      </c>
      <c r="E7" s="91" t="s">
        <v>91</v>
      </c>
      <c r="G7" s="61"/>
      <c r="H7" s="5"/>
      <c r="I7" s="5"/>
      <c r="J7" s="5"/>
    </row>
    <row r="8" spans="1:10" s="4" customFormat="1" x14ac:dyDescent="0.25">
      <c r="A8" s="69"/>
      <c r="B8" s="90"/>
      <c r="C8" s="90"/>
      <c r="D8" s="90"/>
      <c r="E8" s="91"/>
      <c r="G8" s="62"/>
      <c r="H8" s="5"/>
      <c r="I8" s="5"/>
      <c r="J8" s="5"/>
    </row>
    <row r="9" spans="1:10" s="4" customFormat="1" x14ac:dyDescent="0.25">
      <c r="A9" s="21">
        <v>1</v>
      </c>
      <c r="B9" s="22">
        <v>2</v>
      </c>
      <c r="C9" s="22">
        <v>3</v>
      </c>
      <c r="D9" s="22">
        <v>4</v>
      </c>
      <c r="E9" s="6">
        <v>5</v>
      </c>
      <c r="G9" s="61"/>
      <c r="H9" s="5"/>
      <c r="I9" s="5"/>
      <c r="J9" s="5"/>
    </row>
    <row r="10" spans="1:10" s="4" customFormat="1" ht="17.25" customHeight="1" x14ac:dyDescent="0.25">
      <c r="A10" s="7"/>
      <c r="B10" s="8" t="s">
        <v>101</v>
      </c>
      <c r="C10" s="23"/>
      <c r="D10" s="23"/>
      <c r="E10" s="47">
        <f>E22+E26+E30+E34+E11+E43+E48+E52+E57+E70+E81+E93+E97+E105+E109+E128+E135+E101+E139</f>
        <v>21046251.59</v>
      </c>
      <c r="G10" s="63"/>
    </row>
    <row r="11" spans="1:10" s="4" customFormat="1" ht="63" x14ac:dyDescent="0.25">
      <c r="A11" s="9">
        <v>1</v>
      </c>
      <c r="B11" s="37" t="s">
        <v>161</v>
      </c>
      <c r="C11" s="32" t="s">
        <v>32</v>
      </c>
      <c r="D11" s="32"/>
      <c r="E11" s="10">
        <f>E12+E18</f>
        <v>5346555.74</v>
      </c>
      <c r="G11" s="65"/>
      <c r="J11" s="14"/>
    </row>
    <row r="12" spans="1:10" s="4" customFormat="1" ht="31.5" x14ac:dyDescent="0.25">
      <c r="A12" s="11"/>
      <c r="B12" s="34" t="s">
        <v>112</v>
      </c>
      <c r="C12" s="32" t="s">
        <v>33</v>
      </c>
      <c r="D12" s="32"/>
      <c r="E12" s="56">
        <f>E13</f>
        <v>5293355.74</v>
      </c>
      <c r="G12" s="63"/>
    </row>
    <row r="13" spans="1:10" s="4" customFormat="1" ht="31.5" x14ac:dyDescent="0.25">
      <c r="A13" s="11"/>
      <c r="B13" s="34" t="s">
        <v>3</v>
      </c>
      <c r="C13" s="32" t="s">
        <v>34</v>
      </c>
      <c r="D13" s="32"/>
      <c r="E13" s="56">
        <f>E14+E15+E16+E17</f>
        <v>5293355.74</v>
      </c>
      <c r="G13" s="63"/>
    </row>
    <row r="14" spans="1:10" s="4" customFormat="1" ht="78.75" x14ac:dyDescent="0.25">
      <c r="A14" s="11"/>
      <c r="B14" s="34" t="s">
        <v>4</v>
      </c>
      <c r="C14" s="32" t="s">
        <v>34</v>
      </c>
      <c r="D14" s="32">
        <v>100</v>
      </c>
      <c r="E14" s="20">
        <f>3612658.39+59840.8+148431.92+418596.59</f>
        <v>4239527.7</v>
      </c>
      <c r="G14" s="63"/>
    </row>
    <row r="15" spans="1:10" s="4" customFormat="1" ht="31.5" x14ac:dyDescent="0.25">
      <c r="A15" s="12"/>
      <c r="B15" s="34" t="s">
        <v>5</v>
      </c>
      <c r="C15" s="32" t="s">
        <v>34</v>
      </c>
      <c r="D15" s="32">
        <v>200</v>
      </c>
      <c r="E15" s="20">
        <f>896739.49+100000</f>
        <v>996739.49</v>
      </c>
      <c r="G15" s="63"/>
    </row>
    <row r="16" spans="1:10" s="4" customFormat="1" x14ac:dyDescent="0.25">
      <c r="A16" s="11"/>
      <c r="B16" s="34" t="s">
        <v>6</v>
      </c>
      <c r="C16" s="32" t="s">
        <v>34</v>
      </c>
      <c r="D16" s="32">
        <v>800</v>
      </c>
      <c r="E16" s="20">
        <f>37500-8000+8000+8000+3210</f>
        <v>48710</v>
      </c>
      <c r="G16" s="63"/>
    </row>
    <row r="17" spans="1:7" s="4" customFormat="1" ht="31.5" x14ac:dyDescent="0.25">
      <c r="A17" s="11"/>
      <c r="B17" s="55" t="s">
        <v>176</v>
      </c>
      <c r="C17" s="53" t="s">
        <v>177</v>
      </c>
      <c r="D17" s="53">
        <v>200</v>
      </c>
      <c r="E17" s="20">
        <v>8378.5499999999993</v>
      </c>
      <c r="G17" s="63"/>
    </row>
    <row r="18" spans="1:7" s="4" customFormat="1" ht="31.5" x14ac:dyDescent="0.25">
      <c r="A18" s="9"/>
      <c r="B18" s="34" t="s">
        <v>117</v>
      </c>
      <c r="C18" s="32" t="s">
        <v>49</v>
      </c>
      <c r="D18" s="32"/>
      <c r="E18" s="56">
        <f>E19</f>
        <v>53200</v>
      </c>
      <c r="G18" s="63"/>
    </row>
    <row r="19" spans="1:7" s="4" customFormat="1" ht="31.5" x14ac:dyDescent="0.25">
      <c r="A19" s="9"/>
      <c r="B19" s="34" t="s">
        <v>15</v>
      </c>
      <c r="C19" s="32" t="s">
        <v>50</v>
      </c>
      <c r="D19" s="32"/>
      <c r="E19" s="56">
        <f>E20+E21</f>
        <v>53200</v>
      </c>
      <c r="G19" s="63"/>
    </row>
    <row r="20" spans="1:7" s="4" customFormat="1" ht="31.5" x14ac:dyDescent="0.25">
      <c r="A20" s="9"/>
      <c r="B20" s="16" t="s">
        <v>5</v>
      </c>
      <c r="C20" s="32" t="s">
        <v>50</v>
      </c>
      <c r="D20" s="35">
        <v>200</v>
      </c>
      <c r="E20" s="20">
        <v>0</v>
      </c>
      <c r="G20" s="63"/>
    </row>
    <row r="21" spans="1:7" s="4" customFormat="1" ht="31.5" x14ac:dyDescent="0.25">
      <c r="A21" s="9"/>
      <c r="B21" s="16" t="s">
        <v>157</v>
      </c>
      <c r="C21" s="32" t="s">
        <v>50</v>
      </c>
      <c r="D21" s="35">
        <v>300</v>
      </c>
      <c r="E21" s="20">
        <f>36000+17200</f>
        <v>53200</v>
      </c>
      <c r="G21" s="63"/>
    </row>
    <row r="22" spans="1:7" s="4" customFormat="1" ht="63" x14ac:dyDescent="0.25">
      <c r="A22" s="9">
        <v>2</v>
      </c>
      <c r="B22" s="37" t="s">
        <v>133</v>
      </c>
      <c r="C22" s="36" t="s">
        <v>51</v>
      </c>
      <c r="D22" s="36"/>
      <c r="E22" s="10">
        <f>E23</f>
        <v>260000</v>
      </c>
      <c r="G22" s="63"/>
    </row>
    <row r="23" spans="1:7" s="4" customFormat="1" x14ac:dyDescent="0.25">
      <c r="A23" s="9"/>
      <c r="B23" s="34" t="s">
        <v>113</v>
      </c>
      <c r="C23" s="32" t="s">
        <v>52</v>
      </c>
      <c r="D23" s="32"/>
      <c r="E23" s="56">
        <f>E24</f>
        <v>260000</v>
      </c>
      <c r="G23" s="63"/>
    </row>
    <row r="24" spans="1:7" s="4" customFormat="1" ht="31.5" x14ac:dyDescent="0.25">
      <c r="A24" s="9"/>
      <c r="B24" s="34" t="s">
        <v>118</v>
      </c>
      <c r="C24" s="32" t="s">
        <v>53</v>
      </c>
      <c r="D24" s="32"/>
      <c r="E24" s="56">
        <f>E25</f>
        <v>260000</v>
      </c>
      <c r="G24" s="63"/>
    </row>
    <row r="25" spans="1:7" s="4" customFormat="1" ht="31.5" x14ac:dyDescent="0.25">
      <c r="A25" s="9"/>
      <c r="B25" s="34" t="s">
        <v>5</v>
      </c>
      <c r="C25" s="32" t="s">
        <v>54</v>
      </c>
      <c r="D25" s="32">
        <v>200</v>
      </c>
      <c r="E25" s="20">
        <v>260000</v>
      </c>
      <c r="G25" s="63"/>
    </row>
    <row r="26" spans="1:7" s="4" customFormat="1" ht="59.25" customHeight="1" x14ac:dyDescent="0.25">
      <c r="A26" s="9">
        <v>3</v>
      </c>
      <c r="B26" s="37" t="s">
        <v>119</v>
      </c>
      <c r="C26" s="36" t="s">
        <v>64</v>
      </c>
      <c r="D26" s="36"/>
      <c r="E26" s="10">
        <f>E27</f>
        <v>5000</v>
      </c>
      <c r="G26" s="63"/>
    </row>
    <row r="27" spans="1:7" s="4" customFormat="1" ht="31.5" x14ac:dyDescent="0.25">
      <c r="A27" s="9"/>
      <c r="B27" s="34" t="s">
        <v>22</v>
      </c>
      <c r="C27" s="32" t="s">
        <v>65</v>
      </c>
      <c r="D27" s="32"/>
      <c r="E27" s="56">
        <f>E28</f>
        <v>5000</v>
      </c>
      <c r="G27" s="63"/>
    </row>
    <row r="28" spans="1:7" s="4" customFormat="1" ht="31.5" x14ac:dyDescent="0.25">
      <c r="A28" s="9"/>
      <c r="B28" s="34" t="s">
        <v>23</v>
      </c>
      <c r="C28" s="32" t="s">
        <v>66</v>
      </c>
      <c r="D28" s="32"/>
      <c r="E28" s="56">
        <f>E29</f>
        <v>5000</v>
      </c>
      <c r="G28" s="63"/>
    </row>
    <row r="29" spans="1:7" s="4" customFormat="1" ht="31.5" x14ac:dyDescent="0.25">
      <c r="A29" s="9"/>
      <c r="B29" s="34" t="s">
        <v>5</v>
      </c>
      <c r="C29" s="32" t="s">
        <v>66</v>
      </c>
      <c r="D29" s="32">
        <v>200</v>
      </c>
      <c r="E29" s="56">
        <v>5000</v>
      </c>
      <c r="G29" s="63"/>
    </row>
    <row r="30" spans="1:7" s="4" customFormat="1" ht="63" x14ac:dyDescent="0.25">
      <c r="A30" s="9">
        <v>4</v>
      </c>
      <c r="B30" s="37" t="s">
        <v>168</v>
      </c>
      <c r="C30" s="36" t="s">
        <v>96</v>
      </c>
      <c r="D30" s="36"/>
      <c r="E30" s="10">
        <f>E31</f>
        <v>259158.39999999999</v>
      </c>
      <c r="G30" s="63"/>
    </row>
    <row r="31" spans="1:7" s="4" customFormat="1" ht="31.5" x14ac:dyDescent="0.25">
      <c r="A31" s="9"/>
      <c r="B31" s="34" t="s">
        <v>114</v>
      </c>
      <c r="C31" s="32" t="s">
        <v>97</v>
      </c>
      <c r="D31" s="32"/>
      <c r="E31" s="56">
        <f>E32</f>
        <v>259158.39999999999</v>
      </c>
      <c r="G31" s="63"/>
    </row>
    <row r="32" spans="1:7" s="4" customFormat="1" ht="63" x14ac:dyDescent="0.25">
      <c r="A32" s="9"/>
      <c r="B32" s="34" t="s">
        <v>102</v>
      </c>
      <c r="C32" s="32" t="s">
        <v>98</v>
      </c>
      <c r="D32" s="32"/>
      <c r="E32" s="56">
        <f>E33</f>
        <v>259158.39999999999</v>
      </c>
      <c r="G32" s="63"/>
    </row>
    <row r="33" spans="1:7" s="4" customFormat="1" x14ac:dyDescent="0.25">
      <c r="A33" s="9"/>
      <c r="B33" s="34" t="s">
        <v>99</v>
      </c>
      <c r="C33" s="32" t="s">
        <v>98</v>
      </c>
      <c r="D33" s="32">
        <v>300</v>
      </c>
      <c r="E33" s="56">
        <f>232167.96+19990.44+7000</f>
        <v>259158.39999999999</v>
      </c>
      <c r="G33" s="63"/>
    </row>
    <row r="34" spans="1:7" s="4" customFormat="1" ht="47.25" customHeight="1" x14ac:dyDescent="0.25">
      <c r="A34" s="9">
        <v>5</v>
      </c>
      <c r="B34" s="37" t="s">
        <v>136</v>
      </c>
      <c r="C34" s="36" t="s">
        <v>75</v>
      </c>
      <c r="D34" s="36"/>
      <c r="E34" s="10">
        <f>E35</f>
        <v>5987064.7400000002</v>
      </c>
      <c r="G34" s="63"/>
    </row>
    <row r="35" spans="1:7" s="4" customFormat="1" ht="31.5" x14ac:dyDescent="0.25">
      <c r="A35" s="9"/>
      <c r="B35" s="34" t="s">
        <v>115</v>
      </c>
      <c r="C35" s="32" t="s">
        <v>76</v>
      </c>
      <c r="D35" s="32"/>
      <c r="E35" s="56">
        <f>E36+E41</f>
        <v>5987064.7400000002</v>
      </c>
      <c r="G35" s="63"/>
    </row>
    <row r="36" spans="1:7" s="4" customFormat="1" ht="31.5" x14ac:dyDescent="0.25">
      <c r="A36" s="9"/>
      <c r="B36" s="34" t="s">
        <v>28</v>
      </c>
      <c r="C36" s="32" t="s">
        <v>77</v>
      </c>
      <c r="D36" s="32"/>
      <c r="E36" s="56">
        <f>E37+E38+E39+E40</f>
        <v>5957064.7400000002</v>
      </c>
      <c r="G36" s="63"/>
    </row>
    <row r="37" spans="1:7" s="4" customFormat="1" ht="78.75" x14ac:dyDescent="0.25">
      <c r="A37" s="9"/>
      <c r="B37" s="34" t="s">
        <v>4</v>
      </c>
      <c r="C37" s="32" t="s">
        <v>77</v>
      </c>
      <c r="D37" s="32">
        <v>100</v>
      </c>
      <c r="E37" s="20">
        <v>5205004.07</v>
      </c>
      <c r="G37" s="63"/>
    </row>
    <row r="38" spans="1:7" s="4" customFormat="1" ht="31.5" x14ac:dyDescent="0.25">
      <c r="A38" s="9"/>
      <c r="B38" s="34" t="s">
        <v>5</v>
      </c>
      <c r="C38" s="32" t="s">
        <v>77</v>
      </c>
      <c r="D38" s="32">
        <v>200</v>
      </c>
      <c r="E38" s="20">
        <f>728779.94-11900.99-2296.94-2.98+9286.19</f>
        <v>723865.22</v>
      </c>
      <c r="G38" s="63"/>
    </row>
    <row r="39" spans="1:7" s="4" customFormat="1" x14ac:dyDescent="0.25">
      <c r="A39" s="9"/>
      <c r="B39" s="34" t="s">
        <v>6</v>
      </c>
      <c r="C39" s="32" t="s">
        <v>77</v>
      </c>
      <c r="D39" s="32">
        <v>800</v>
      </c>
      <c r="E39" s="20">
        <f>7320+11806.54+8960.73-11806.54+7000+2.98</f>
        <v>23283.71</v>
      </c>
      <c r="G39" s="63"/>
    </row>
    <row r="40" spans="1:7" s="4" customFormat="1" ht="47.25" x14ac:dyDescent="0.25">
      <c r="A40" s="9"/>
      <c r="B40" s="52" t="s">
        <v>175</v>
      </c>
      <c r="C40" s="51" t="s">
        <v>174</v>
      </c>
      <c r="D40" s="51">
        <v>200</v>
      </c>
      <c r="E40" s="20">
        <f>11900.99+2296.94-8960.73+8960.73-9286.19</f>
        <v>4911.74</v>
      </c>
      <c r="G40" s="63"/>
    </row>
    <row r="41" spans="1:7" s="4" customFormat="1" ht="145.5" customHeight="1" x14ac:dyDescent="0.25">
      <c r="A41" s="9"/>
      <c r="B41" s="17" t="s">
        <v>120</v>
      </c>
      <c r="C41" s="32" t="s">
        <v>78</v>
      </c>
      <c r="D41" s="32"/>
      <c r="E41" s="56">
        <v>30000</v>
      </c>
      <c r="G41" s="63"/>
    </row>
    <row r="42" spans="1:7" s="4" customFormat="1" ht="31.5" x14ac:dyDescent="0.25">
      <c r="A42" s="9"/>
      <c r="B42" s="34" t="s">
        <v>5</v>
      </c>
      <c r="C42" s="32" t="s">
        <v>78</v>
      </c>
      <c r="D42" s="32">
        <v>200</v>
      </c>
      <c r="E42" s="56">
        <v>30000</v>
      </c>
      <c r="G42" s="63"/>
    </row>
    <row r="43" spans="1:7" s="4" customFormat="1" ht="63" x14ac:dyDescent="0.25">
      <c r="A43" s="9" t="s">
        <v>159</v>
      </c>
      <c r="B43" s="37" t="s">
        <v>139</v>
      </c>
      <c r="C43" s="36" t="s">
        <v>82</v>
      </c>
      <c r="D43" s="36"/>
      <c r="E43" s="10">
        <f>E44</f>
        <v>53000</v>
      </c>
      <c r="G43" s="63"/>
    </row>
    <row r="44" spans="1:7" s="4" customFormat="1" ht="47.25" x14ac:dyDescent="0.25">
      <c r="A44" s="9"/>
      <c r="B44" s="34" t="s">
        <v>121</v>
      </c>
      <c r="C44" s="32" t="s">
        <v>83</v>
      </c>
      <c r="D44" s="32"/>
      <c r="E44" s="56">
        <f>E45</f>
        <v>53000</v>
      </c>
      <c r="F44" s="39">
        <f>F45</f>
        <v>0</v>
      </c>
      <c r="G44" s="63"/>
    </row>
    <row r="45" spans="1:7" s="4" customFormat="1" ht="31.5" x14ac:dyDescent="0.25">
      <c r="A45" s="9"/>
      <c r="B45" s="34" t="s">
        <v>122</v>
      </c>
      <c r="C45" s="32" t="s">
        <v>84</v>
      </c>
      <c r="D45" s="32"/>
      <c r="E45" s="56">
        <f>E47+E46</f>
        <v>53000</v>
      </c>
      <c r="G45" s="63"/>
    </row>
    <row r="46" spans="1:7" s="4" customFormat="1" ht="51" customHeight="1" x14ac:dyDescent="0.25">
      <c r="A46" s="9"/>
      <c r="B46" s="24" t="s">
        <v>141</v>
      </c>
      <c r="C46" s="32" t="s">
        <v>84</v>
      </c>
      <c r="D46" s="32">
        <v>100</v>
      </c>
      <c r="E46" s="20">
        <f>15000+13000</f>
        <v>28000</v>
      </c>
      <c r="G46" s="63"/>
    </row>
    <row r="47" spans="1:7" s="4" customFormat="1" ht="31.5" x14ac:dyDescent="0.25">
      <c r="A47" s="9"/>
      <c r="B47" s="34" t="s">
        <v>5</v>
      </c>
      <c r="C47" s="32" t="s">
        <v>84</v>
      </c>
      <c r="D47" s="32">
        <v>200</v>
      </c>
      <c r="E47" s="20">
        <f>15000+10000</f>
        <v>25000</v>
      </c>
      <c r="G47" s="63"/>
    </row>
    <row r="48" spans="1:7" s="4" customFormat="1" ht="63" x14ac:dyDescent="0.25">
      <c r="A48" s="9">
        <v>7</v>
      </c>
      <c r="B48" s="37" t="s">
        <v>135</v>
      </c>
      <c r="C48" s="36" t="s">
        <v>74</v>
      </c>
      <c r="D48" s="36"/>
      <c r="E48" s="10">
        <f>E49</f>
        <v>150000</v>
      </c>
      <c r="G48" s="63"/>
    </row>
    <row r="49" spans="1:7" s="4" customFormat="1" ht="31.5" x14ac:dyDescent="0.25">
      <c r="A49" s="9"/>
      <c r="B49" s="34" t="s">
        <v>27</v>
      </c>
      <c r="C49" s="32" t="s">
        <v>110</v>
      </c>
      <c r="D49" s="32"/>
      <c r="E49" s="56">
        <f>E50</f>
        <v>150000</v>
      </c>
      <c r="G49" s="63"/>
    </row>
    <row r="50" spans="1:7" s="4" customFormat="1" ht="31.5" x14ac:dyDescent="0.25">
      <c r="A50" s="9"/>
      <c r="B50" s="34" t="s">
        <v>100</v>
      </c>
      <c r="C50" s="32" t="s">
        <v>111</v>
      </c>
      <c r="D50" s="32"/>
      <c r="E50" s="56">
        <f>E51</f>
        <v>150000</v>
      </c>
      <c r="G50" s="63"/>
    </row>
    <row r="51" spans="1:7" s="4" customFormat="1" ht="32.25" thickBot="1" x14ac:dyDescent="0.3">
      <c r="A51" s="9"/>
      <c r="B51" s="34" t="s">
        <v>5</v>
      </c>
      <c r="C51" s="32" t="s">
        <v>111</v>
      </c>
      <c r="D51" s="32">
        <v>200</v>
      </c>
      <c r="E51" s="20">
        <f>30000+20000+100000</f>
        <v>150000</v>
      </c>
      <c r="G51" s="63"/>
    </row>
    <row r="52" spans="1:7" s="4" customFormat="1" ht="63.75" thickBot="1" x14ac:dyDescent="0.3">
      <c r="A52" s="9">
        <v>8</v>
      </c>
      <c r="B52" s="37" t="s">
        <v>134</v>
      </c>
      <c r="C52" s="36" t="s">
        <v>55</v>
      </c>
      <c r="D52" s="36"/>
      <c r="E52" s="10">
        <f>E53</f>
        <v>1000</v>
      </c>
      <c r="F52" s="40">
        <f>F53</f>
        <v>0</v>
      </c>
      <c r="G52" s="63"/>
    </row>
    <row r="53" spans="1:7" s="4" customFormat="1" x14ac:dyDescent="0.25">
      <c r="A53" s="70"/>
      <c r="B53" s="80" t="s">
        <v>16</v>
      </c>
      <c r="C53" s="67" t="s">
        <v>56</v>
      </c>
      <c r="D53" s="67"/>
      <c r="E53" s="72">
        <f>E55</f>
        <v>1000</v>
      </c>
      <c r="G53" s="63"/>
    </row>
    <row r="54" spans="1:7" s="4" customFormat="1" ht="4.5" customHeight="1" x14ac:dyDescent="0.25">
      <c r="A54" s="71"/>
      <c r="B54" s="80"/>
      <c r="C54" s="67"/>
      <c r="D54" s="67"/>
      <c r="E54" s="74"/>
      <c r="G54" s="63"/>
    </row>
    <row r="55" spans="1:7" s="4" customFormat="1" ht="31.5" x14ac:dyDescent="0.25">
      <c r="A55" s="9"/>
      <c r="B55" s="34" t="s">
        <v>103</v>
      </c>
      <c r="C55" s="32" t="s">
        <v>57</v>
      </c>
      <c r="D55" s="32"/>
      <c r="E55" s="56">
        <f>E56</f>
        <v>1000</v>
      </c>
      <c r="G55" s="63"/>
    </row>
    <row r="56" spans="1:7" s="4" customFormat="1" ht="31.5" x14ac:dyDescent="0.25">
      <c r="A56" s="9"/>
      <c r="B56" s="34" t="s">
        <v>5</v>
      </c>
      <c r="C56" s="32" t="s">
        <v>57</v>
      </c>
      <c r="D56" s="32">
        <v>200</v>
      </c>
      <c r="E56" s="56">
        <v>1000</v>
      </c>
      <c r="G56" s="63"/>
    </row>
    <row r="57" spans="1:7" s="4" customFormat="1" ht="47.25" x14ac:dyDescent="0.25">
      <c r="A57" s="9">
        <v>9</v>
      </c>
      <c r="B57" s="37" t="s">
        <v>160</v>
      </c>
      <c r="C57" s="36" t="s">
        <v>60</v>
      </c>
      <c r="D57" s="36"/>
      <c r="E57" s="10">
        <f>E58+E61+E64+E67</f>
        <v>21300</v>
      </c>
      <c r="G57" s="63"/>
    </row>
    <row r="58" spans="1:7" s="4" customFormat="1" ht="31.5" x14ac:dyDescent="0.25">
      <c r="A58" s="9"/>
      <c r="B58" s="34" t="s">
        <v>123</v>
      </c>
      <c r="C58" s="32" t="s">
        <v>85</v>
      </c>
      <c r="D58" s="32"/>
      <c r="E58" s="56">
        <f>E59</f>
        <v>5000</v>
      </c>
      <c r="G58" s="63"/>
    </row>
    <row r="59" spans="1:7" s="4" customFormat="1" ht="31.5" x14ac:dyDescent="0.25">
      <c r="A59" s="9"/>
      <c r="B59" s="34" t="s">
        <v>123</v>
      </c>
      <c r="C59" s="32" t="s">
        <v>86</v>
      </c>
      <c r="D59" s="32"/>
      <c r="E59" s="56">
        <f>E60</f>
        <v>5000</v>
      </c>
      <c r="G59" s="63"/>
    </row>
    <row r="60" spans="1:7" s="4" customFormat="1" ht="31.5" x14ac:dyDescent="0.25">
      <c r="A60" s="9"/>
      <c r="B60" s="34" t="s">
        <v>5</v>
      </c>
      <c r="C60" s="32" t="s">
        <v>86</v>
      </c>
      <c r="D60" s="32">
        <v>200</v>
      </c>
      <c r="E60" s="20">
        <v>5000</v>
      </c>
      <c r="G60" s="63"/>
    </row>
    <row r="61" spans="1:7" s="4" customFormat="1" x14ac:dyDescent="0.25">
      <c r="A61" s="9"/>
      <c r="B61" s="34" t="s">
        <v>87</v>
      </c>
      <c r="C61" s="32" t="s">
        <v>88</v>
      </c>
      <c r="D61" s="32"/>
      <c r="E61" s="56">
        <f>E62</f>
        <v>5800</v>
      </c>
      <c r="G61" s="63"/>
    </row>
    <row r="62" spans="1:7" s="4" customFormat="1" ht="31.5" x14ac:dyDescent="0.25">
      <c r="A62" s="9"/>
      <c r="B62" s="34" t="s">
        <v>104</v>
      </c>
      <c r="C62" s="32" t="s">
        <v>89</v>
      </c>
      <c r="D62" s="32"/>
      <c r="E62" s="56">
        <f>E63</f>
        <v>5800</v>
      </c>
      <c r="G62" s="63"/>
    </row>
    <row r="63" spans="1:7" s="4" customFormat="1" ht="31.5" x14ac:dyDescent="0.25">
      <c r="A63" s="9"/>
      <c r="B63" s="34" t="s">
        <v>5</v>
      </c>
      <c r="C63" s="32" t="s">
        <v>89</v>
      </c>
      <c r="D63" s="32">
        <v>200</v>
      </c>
      <c r="E63" s="56">
        <f>1000+4800</f>
        <v>5800</v>
      </c>
      <c r="G63" s="63"/>
    </row>
    <row r="64" spans="1:7" s="4" customFormat="1" x14ac:dyDescent="0.25">
      <c r="A64" s="9"/>
      <c r="B64" s="34" t="s">
        <v>144</v>
      </c>
      <c r="C64" s="32" t="s">
        <v>143</v>
      </c>
      <c r="D64" s="32"/>
      <c r="E64" s="56">
        <f>E65</f>
        <v>10000</v>
      </c>
      <c r="G64" s="63"/>
    </row>
    <row r="65" spans="1:7" s="4" customFormat="1" x14ac:dyDescent="0.25">
      <c r="A65" s="9"/>
      <c r="B65" s="25" t="s">
        <v>145</v>
      </c>
      <c r="C65" s="32" t="s">
        <v>142</v>
      </c>
      <c r="D65" s="32"/>
      <c r="E65" s="56">
        <f>E66</f>
        <v>10000</v>
      </c>
      <c r="G65" s="63"/>
    </row>
    <row r="66" spans="1:7" s="4" customFormat="1" ht="31.5" x14ac:dyDescent="0.25">
      <c r="A66" s="9"/>
      <c r="B66" s="34" t="s">
        <v>5</v>
      </c>
      <c r="C66" s="32" t="s">
        <v>142</v>
      </c>
      <c r="D66" s="32">
        <v>200</v>
      </c>
      <c r="E66" s="20">
        <v>10000</v>
      </c>
      <c r="G66" s="63"/>
    </row>
    <row r="67" spans="1:7" s="4" customFormat="1" ht="31.5" x14ac:dyDescent="0.25">
      <c r="A67" s="41"/>
      <c r="B67" s="25" t="s">
        <v>148</v>
      </c>
      <c r="C67" s="32" t="s">
        <v>150</v>
      </c>
      <c r="D67" s="32"/>
      <c r="E67" s="57">
        <f>E68</f>
        <v>500</v>
      </c>
      <c r="G67" s="63"/>
    </row>
    <row r="68" spans="1:7" s="4" customFormat="1" ht="47.25" x14ac:dyDescent="0.25">
      <c r="A68" s="41"/>
      <c r="B68" s="25" t="s">
        <v>149</v>
      </c>
      <c r="C68" s="32" t="s">
        <v>151</v>
      </c>
      <c r="D68" s="32"/>
      <c r="E68" s="57">
        <f>E69</f>
        <v>500</v>
      </c>
      <c r="G68" s="63"/>
    </row>
    <row r="69" spans="1:7" s="4" customFormat="1" ht="31.5" x14ac:dyDescent="0.25">
      <c r="A69" s="41"/>
      <c r="B69" s="25" t="s">
        <v>17</v>
      </c>
      <c r="C69" s="32" t="s">
        <v>151</v>
      </c>
      <c r="D69" s="32">
        <v>200</v>
      </c>
      <c r="E69" s="57">
        <v>500</v>
      </c>
      <c r="G69" s="63"/>
    </row>
    <row r="70" spans="1:7" s="4" customFormat="1" x14ac:dyDescent="0.25">
      <c r="A70" s="70">
        <v>10</v>
      </c>
      <c r="B70" s="83" t="s">
        <v>140</v>
      </c>
      <c r="C70" s="84" t="s">
        <v>61</v>
      </c>
      <c r="D70" s="84"/>
      <c r="E70" s="87">
        <f>E74+E77</f>
        <v>2791836.62</v>
      </c>
      <c r="G70" s="63"/>
    </row>
    <row r="71" spans="1:7" s="4" customFormat="1" x14ac:dyDescent="0.25">
      <c r="A71" s="78"/>
      <c r="B71" s="83"/>
      <c r="C71" s="84"/>
      <c r="D71" s="84"/>
      <c r="E71" s="88"/>
      <c r="G71" s="63"/>
    </row>
    <row r="72" spans="1:7" s="4" customFormat="1" x14ac:dyDescent="0.25">
      <c r="A72" s="78"/>
      <c r="B72" s="83"/>
      <c r="C72" s="84"/>
      <c r="D72" s="84"/>
      <c r="E72" s="88"/>
      <c r="G72" s="63"/>
    </row>
    <row r="73" spans="1:7" s="4" customFormat="1" x14ac:dyDescent="0.25">
      <c r="A73" s="71"/>
      <c r="B73" s="83"/>
      <c r="C73" s="84"/>
      <c r="D73" s="84"/>
      <c r="E73" s="89"/>
      <c r="G73" s="63"/>
    </row>
    <row r="74" spans="1:7" s="4" customFormat="1" x14ac:dyDescent="0.25">
      <c r="A74" s="9"/>
      <c r="B74" s="34" t="s">
        <v>18</v>
      </c>
      <c r="C74" s="32" t="s">
        <v>62</v>
      </c>
      <c r="D74" s="32"/>
      <c r="E74" s="56">
        <f>E75</f>
        <v>1941836.62</v>
      </c>
      <c r="G74" s="63"/>
    </row>
    <row r="75" spans="1:7" s="4" customFormat="1" ht="63" x14ac:dyDescent="0.25">
      <c r="A75" s="9"/>
      <c r="B75" s="34" t="s">
        <v>19</v>
      </c>
      <c r="C75" s="48" t="s">
        <v>172</v>
      </c>
      <c r="D75" s="34"/>
      <c r="E75" s="56">
        <f>E76</f>
        <v>1941836.62</v>
      </c>
      <c r="G75" s="63"/>
    </row>
    <row r="76" spans="1:7" s="4" customFormat="1" ht="31.5" x14ac:dyDescent="0.25">
      <c r="A76" s="42"/>
      <c r="B76" s="26" t="s">
        <v>17</v>
      </c>
      <c r="C76" s="49" t="s">
        <v>172</v>
      </c>
      <c r="D76" s="33">
        <v>200</v>
      </c>
      <c r="E76" s="27">
        <f>1616700+425136.62-100000</f>
        <v>1941836.62</v>
      </c>
      <c r="G76" s="63"/>
    </row>
    <row r="77" spans="1:7" s="4" customFormat="1" x14ac:dyDescent="0.25">
      <c r="A77" s="42"/>
      <c r="B77" s="26" t="s">
        <v>20</v>
      </c>
      <c r="C77" s="49" t="s">
        <v>63</v>
      </c>
      <c r="D77" s="28"/>
      <c r="E77" s="29">
        <f>E78+E80</f>
        <v>850000</v>
      </c>
      <c r="G77" s="63"/>
    </row>
    <row r="78" spans="1:7" s="4" customFormat="1" ht="31.5" x14ac:dyDescent="0.25">
      <c r="A78" s="42"/>
      <c r="B78" s="25" t="s">
        <v>21</v>
      </c>
      <c r="C78" s="50" t="s">
        <v>173</v>
      </c>
      <c r="D78" s="24"/>
      <c r="E78" s="27">
        <f>E79</f>
        <v>837092.53</v>
      </c>
      <c r="G78" s="63"/>
    </row>
    <row r="79" spans="1:7" s="4" customFormat="1" ht="31.5" x14ac:dyDescent="0.25">
      <c r="A79" s="42"/>
      <c r="B79" s="25" t="s">
        <v>5</v>
      </c>
      <c r="C79" s="50" t="s">
        <v>173</v>
      </c>
      <c r="D79" s="38">
        <v>200</v>
      </c>
      <c r="E79" s="27">
        <f>580000+170000+87092.53</f>
        <v>837092.53</v>
      </c>
      <c r="G79" s="64"/>
    </row>
    <row r="80" spans="1:7" s="4" customFormat="1" ht="31.5" x14ac:dyDescent="0.25">
      <c r="A80" s="9"/>
      <c r="B80" s="25" t="s">
        <v>176</v>
      </c>
      <c r="C80" s="50" t="s">
        <v>178</v>
      </c>
      <c r="D80" s="54">
        <v>200</v>
      </c>
      <c r="E80" s="27">
        <v>12907.47</v>
      </c>
      <c r="G80" s="64"/>
    </row>
    <row r="81" spans="1:7" s="4" customFormat="1" ht="76.5" customHeight="1" x14ac:dyDescent="0.25">
      <c r="A81" s="9">
        <v>11</v>
      </c>
      <c r="B81" s="37" t="s">
        <v>162</v>
      </c>
      <c r="C81" s="36" t="s">
        <v>67</v>
      </c>
      <c r="D81" s="36"/>
      <c r="E81" s="10">
        <f>E82+E85+E90</f>
        <v>4472748.7200000007</v>
      </c>
      <c r="G81" s="63"/>
    </row>
    <row r="82" spans="1:7" s="4" customFormat="1" ht="31.5" x14ac:dyDescent="0.25">
      <c r="A82" s="9"/>
      <c r="B82" s="34" t="s">
        <v>105</v>
      </c>
      <c r="C82" s="32" t="s">
        <v>70</v>
      </c>
      <c r="D82" s="32"/>
      <c r="E82" s="56">
        <f>E83</f>
        <v>1394901.6</v>
      </c>
      <c r="G82" s="63"/>
    </row>
    <row r="83" spans="1:7" s="4" customFormat="1" ht="31.5" x14ac:dyDescent="0.25">
      <c r="A83" s="9"/>
      <c r="B83" s="34" t="s">
        <v>106</v>
      </c>
      <c r="C83" s="32" t="s">
        <v>71</v>
      </c>
      <c r="D83" s="32"/>
      <c r="E83" s="56">
        <f>E84</f>
        <v>1394901.6</v>
      </c>
      <c r="G83" s="63"/>
    </row>
    <row r="84" spans="1:7" s="4" customFormat="1" ht="31.5" x14ac:dyDescent="0.25">
      <c r="A84" s="9"/>
      <c r="B84" s="34" t="s">
        <v>5</v>
      </c>
      <c r="C84" s="32" t="s">
        <v>71</v>
      </c>
      <c r="D84" s="32">
        <v>200</v>
      </c>
      <c r="E84" s="20">
        <v>1394901.6</v>
      </c>
      <c r="G84" s="63"/>
    </row>
    <row r="85" spans="1:7" s="4" customFormat="1" x14ac:dyDescent="0.25">
      <c r="A85" s="9"/>
      <c r="B85" s="34" t="s">
        <v>124</v>
      </c>
      <c r="C85" s="32" t="s">
        <v>72</v>
      </c>
      <c r="D85" s="32"/>
      <c r="E85" s="56">
        <f>E86</f>
        <v>327449.10000000003</v>
      </c>
      <c r="G85" s="63"/>
    </row>
    <row r="86" spans="1:7" s="4" customFormat="1" ht="31.5" x14ac:dyDescent="0.25">
      <c r="A86" s="9"/>
      <c r="B86" s="34" t="s">
        <v>26</v>
      </c>
      <c r="C86" s="32" t="s">
        <v>73</v>
      </c>
      <c r="D86" s="32"/>
      <c r="E86" s="56">
        <f>E87+E89+E88</f>
        <v>327449.10000000003</v>
      </c>
      <c r="G86" s="63"/>
    </row>
    <row r="87" spans="1:7" s="4" customFormat="1" ht="31.5" x14ac:dyDescent="0.25">
      <c r="A87" s="9"/>
      <c r="B87" s="34" t="s">
        <v>5</v>
      </c>
      <c r="C87" s="32" t="s">
        <v>73</v>
      </c>
      <c r="D87" s="32">
        <v>200</v>
      </c>
      <c r="E87" s="20">
        <f>322222.77</f>
        <v>322222.77</v>
      </c>
      <c r="G87" s="63"/>
    </row>
    <row r="88" spans="1:7" s="4" customFormat="1" hidden="1" x14ac:dyDescent="0.25">
      <c r="A88" s="9"/>
      <c r="B88" s="55" t="s">
        <v>180</v>
      </c>
      <c r="C88" s="53" t="s">
        <v>73</v>
      </c>
      <c r="D88" s="53">
        <v>800</v>
      </c>
      <c r="E88" s="20">
        <v>0</v>
      </c>
      <c r="G88" s="63"/>
    </row>
    <row r="89" spans="1:7" s="4" customFormat="1" ht="31.5" x14ac:dyDescent="0.25">
      <c r="A89" s="9"/>
      <c r="B89" s="55" t="s">
        <v>176</v>
      </c>
      <c r="C89" s="53" t="s">
        <v>179</v>
      </c>
      <c r="D89" s="53">
        <v>200</v>
      </c>
      <c r="E89" s="20">
        <v>5226.33</v>
      </c>
      <c r="G89" s="63"/>
    </row>
    <row r="90" spans="1:7" s="4" customFormat="1" x14ac:dyDescent="0.25">
      <c r="A90" s="9"/>
      <c r="B90" s="34" t="s">
        <v>24</v>
      </c>
      <c r="C90" s="32" t="s">
        <v>68</v>
      </c>
      <c r="D90" s="32"/>
      <c r="E90" s="56">
        <f>E91</f>
        <v>2750398.02</v>
      </c>
      <c r="G90" s="63"/>
    </row>
    <row r="91" spans="1:7" s="4" customFormat="1" ht="31.5" x14ac:dyDescent="0.25">
      <c r="A91" s="9"/>
      <c r="B91" s="34" t="s">
        <v>25</v>
      </c>
      <c r="C91" s="32" t="s">
        <v>69</v>
      </c>
      <c r="D91" s="32"/>
      <c r="E91" s="56">
        <f>E92</f>
        <v>2750398.02</v>
      </c>
      <c r="G91" s="63"/>
    </row>
    <row r="92" spans="1:7" s="4" customFormat="1" ht="31.5" x14ac:dyDescent="0.25">
      <c r="A92" s="9"/>
      <c r="B92" s="34" t="s">
        <v>5</v>
      </c>
      <c r="C92" s="32" t="s">
        <v>69</v>
      </c>
      <c r="D92" s="32">
        <v>200</v>
      </c>
      <c r="E92" s="20">
        <f>2908340.84-157942.82</f>
        <v>2750398.02</v>
      </c>
      <c r="G92" s="63"/>
    </row>
    <row r="93" spans="1:7" s="4" customFormat="1" ht="94.5" x14ac:dyDescent="0.25">
      <c r="A93" s="9">
        <v>12</v>
      </c>
      <c r="B93" s="30" t="s">
        <v>137</v>
      </c>
      <c r="C93" s="36" t="s">
        <v>79</v>
      </c>
      <c r="D93" s="36"/>
      <c r="E93" s="10">
        <f>E94</f>
        <v>232942.82</v>
      </c>
      <c r="G93" s="64"/>
    </row>
    <row r="94" spans="1:7" s="4" customFormat="1" ht="31.5" x14ac:dyDescent="0.25">
      <c r="A94" s="9"/>
      <c r="B94" s="34" t="s">
        <v>107</v>
      </c>
      <c r="C94" s="32" t="s">
        <v>80</v>
      </c>
      <c r="D94" s="32"/>
      <c r="E94" s="56">
        <f>E95</f>
        <v>232942.82</v>
      </c>
      <c r="G94" s="63"/>
    </row>
    <row r="95" spans="1:7" s="4" customFormat="1" ht="31.5" x14ac:dyDescent="0.25">
      <c r="A95" s="9"/>
      <c r="B95" s="34" t="s">
        <v>125</v>
      </c>
      <c r="C95" s="32" t="s">
        <v>81</v>
      </c>
      <c r="D95" s="32"/>
      <c r="E95" s="56">
        <f>E96</f>
        <v>232942.82</v>
      </c>
      <c r="G95" s="63"/>
    </row>
    <row r="96" spans="1:7" s="4" customFormat="1" ht="31.5" x14ac:dyDescent="0.25">
      <c r="A96" s="9"/>
      <c r="B96" s="34" t="s">
        <v>5</v>
      </c>
      <c r="C96" s="32" t="s">
        <v>81</v>
      </c>
      <c r="D96" s="32">
        <v>200</v>
      </c>
      <c r="E96" s="27">
        <f>10000+200000+22942.82</f>
        <v>232942.82</v>
      </c>
      <c r="G96" s="63"/>
    </row>
    <row r="97" spans="1:7" s="4" customFormat="1" ht="75.75" customHeight="1" x14ac:dyDescent="0.25">
      <c r="A97" s="9">
        <v>13</v>
      </c>
      <c r="B97" s="37" t="s">
        <v>138</v>
      </c>
      <c r="C97" s="36" t="s">
        <v>93</v>
      </c>
      <c r="D97" s="36"/>
      <c r="E97" s="10">
        <f>E98</f>
        <v>160000</v>
      </c>
      <c r="G97" s="63"/>
    </row>
    <row r="98" spans="1:7" s="4" customFormat="1" ht="31.5" x14ac:dyDescent="0.25">
      <c r="A98" s="9"/>
      <c r="B98" s="34" t="s">
        <v>92</v>
      </c>
      <c r="C98" s="32" t="s">
        <v>94</v>
      </c>
      <c r="D98" s="32"/>
      <c r="E98" s="56">
        <f>E99</f>
        <v>160000</v>
      </c>
      <c r="G98" s="63"/>
    </row>
    <row r="99" spans="1:7" s="4" customFormat="1" ht="47.25" x14ac:dyDescent="0.25">
      <c r="A99" s="9"/>
      <c r="B99" s="34" t="s">
        <v>126</v>
      </c>
      <c r="C99" s="32" t="s">
        <v>95</v>
      </c>
      <c r="D99" s="32"/>
      <c r="E99" s="56">
        <f>E100</f>
        <v>160000</v>
      </c>
      <c r="G99" s="63"/>
    </row>
    <row r="100" spans="1:7" s="4" customFormat="1" ht="31.5" x14ac:dyDescent="0.25">
      <c r="A100" s="9"/>
      <c r="B100" s="34" t="s">
        <v>5</v>
      </c>
      <c r="C100" s="32" t="s">
        <v>95</v>
      </c>
      <c r="D100" s="32">
        <v>200</v>
      </c>
      <c r="E100" s="20">
        <f>50000+40000+70000</f>
        <v>160000</v>
      </c>
      <c r="G100" s="63"/>
    </row>
    <row r="101" spans="1:7" s="4" customFormat="1" ht="47.25" x14ac:dyDescent="0.25">
      <c r="A101" s="9">
        <v>14</v>
      </c>
      <c r="B101" s="8" t="s">
        <v>169</v>
      </c>
      <c r="C101" s="36" t="s">
        <v>152</v>
      </c>
      <c r="D101" s="32"/>
      <c r="E101" s="31">
        <f>E102</f>
        <v>0</v>
      </c>
      <c r="G101" s="63"/>
    </row>
    <row r="102" spans="1:7" s="4" customFormat="1" x14ac:dyDescent="0.25">
      <c r="A102" s="9"/>
      <c r="B102" s="25" t="s">
        <v>153</v>
      </c>
      <c r="C102" s="32" t="s">
        <v>154</v>
      </c>
      <c r="D102" s="32"/>
      <c r="E102" s="20">
        <f>E103</f>
        <v>0</v>
      </c>
      <c r="G102" s="63"/>
    </row>
    <row r="103" spans="1:7" s="4" customFormat="1" ht="47.25" x14ac:dyDescent="0.25">
      <c r="A103" s="9"/>
      <c r="B103" s="25" t="s">
        <v>155</v>
      </c>
      <c r="C103" s="32" t="s">
        <v>156</v>
      </c>
      <c r="D103" s="32"/>
      <c r="E103" s="20">
        <f>E104</f>
        <v>0</v>
      </c>
      <c r="G103" s="63"/>
    </row>
    <row r="104" spans="1:7" s="4" customFormat="1" ht="31.5" x14ac:dyDescent="0.25">
      <c r="A104" s="9"/>
      <c r="B104" s="34" t="s">
        <v>5</v>
      </c>
      <c r="C104" s="32" t="s">
        <v>156</v>
      </c>
      <c r="D104" s="32">
        <v>200</v>
      </c>
      <c r="E104" s="20">
        <v>0</v>
      </c>
      <c r="G104" s="63"/>
    </row>
    <row r="105" spans="1:7" s="4" customFormat="1" ht="28.5" customHeight="1" x14ac:dyDescent="0.25">
      <c r="A105" s="9">
        <v>14</v>
      </c>
      <c r="B105" s="37" t="s">
        <v>116</v>
      </c>
      <c r="C105" s="36" t="s">
        <v>29</v>
      </c>
      <c r="D105" s="36"/>
      <c r="E105" s="10">
        <f>E106</f>
        <v>989552.54999999993</v>
      </c>
      <c r="G105" s="63"/>
    </row>
    <row r="106" spans="1:7" s="4" customFormat="1" x14ac:dyDescent="0.25">
      <c r="A106" s="9"/>
      <c r="B106" s="34" t="s">
        <v>127</v>
      </c>
      <c r="C106" s="32" t="s">
        <v>30</v>
      </c>
      <c r="D106" s="32"/>
      <c r="E106" s="56">
        <f>E107</f>
        <v>989552.54999999993</v>
      </c>
      <c r="G106" s="63"/>
    </row>
    <row r="107" spans="1:7" s="4" customFormat="1" ht="31.5" x14ac:dyDescent="0.25">
      <c r="A107" s="9"/>
      <c r="B107" s="34" t="s">
        <v>3</v>
      </c>
      <c r="C107" s="32" t="s">
        <v>31</v>
      </c>
      <c r="D107" s="32"/>
      <c r="E107" s="56">
        <f>E108</f>
        <v>989552.54999999993</v>
      </c>
      <c r="G107" s="63"/>
    </row>
    <row r="108" spans="1:7" s="4" customFormat="1" ht="78.75" x14ac:dyDescent="0.25">
      <c r="A108" s="9"/>
      <c r="B108" s="34" t="s">
        <v>4</v>
      </c>
      <c r="C108" s="32" t="s">
        <v>31</v>
      </c>
      <c r="D108" s="32">
        <v>100</v>
      </c>
      <c r="E108" s="56">
        <f>888582.45+77550+23420.1</f>
        <v>989552.54999999993</v>
      </c>
      <c r="G108" s="63"/>
    </row>
    <row r="109" spans="1:7" s="4" customFormat="1" ht="25.5" customHeight="1" x14ac:dyDescent="0.25">
      <c r="A109" s="9">
        <v>15</v>
      </c>
      <c r="B109" s="37" t="s">
        <v>13</v>
      </c>
      <c r="C109" s="36" t="s">
        <v>35</v>
      </c>
      <c r="D109" s="36"/>
      <c r="E109" s="10">
        <f>E110+E113+E116+E119</f>
        <v>230600</v>
      </c>
      <c r="G109" s="63"/>
    </row>
    <row r="110" spans="1:7" s="4" customFormat="1" x14ac:dyDescent="0.25">
      <c r="A110" s="9"/>
      <c r="B110" s="34" t="s">
        <v>14</v>
      </c>
      <c r="C110" s="32" t="s">
        <v>47</v>
      </c>
      <c r="D110" s="32"/>
      <c r="E110" s="56">
        <f>E111</f>
        <v>10000</v>
      </c>
      <c r="G110" s="63"/>
    </row>
    <row r="111" spans="1:7" s="4" customFormat="1" ht="31.5" x14ac:dyDescent="0.25">
      <c r="A111" s="9"/>
      <c r="B111" s="34" t="s">
        <v>128</v>
      </c>
      <c r="C111" s="32" t="s">
        <v>48</v>
      </c>
      <c r="D111" s="32"/>
      <c r="E111" s="56">
        <f>E112</f>
        <v>10000</v>
      </c>
      <c r="G111" s="63"/>
    </row>
    <row r="112" spans="1:7" s="4" customFormat="1" x14ac:dyDescent="0.25">
      <c r="A112" s="9"/>
      <c r="B112" s="34" t="s">
        <v>6</v>
      </c>
      <c r="C112" s="32" t="s">
        <v>48</v>
      </c>
      <c r="D112" s="32">
        <v>800</v>
      </c>
      <c r="E112" s="56">
        <v>10000</v>
      </c>
      <c r="G112" s="63"/>
    </row>
    <row r="113" spans="1:7" s="4" customFormat="1" x14ac:dyDescent="0.25">
      <c r="A113" s="9"/>
      <c r="B113" s="34" t="s">
        <v>7</v>
      </c>
      <c r="C113" s="32" t="s">
        <v>36</v>
      </c>
      <c r="D113" s="32"/>
      <c r="E113" s="56">
        <f>E114</f>
        <v>30000</v>
      </c>
      <c r="G113" s="63"/>
    </row>
    <row r="114" spans="1:7" s="4" customFormat="1" ht="47.25" x14ac:dyDescent="0.25">
      <c r="A114" s="9"/>
      <c r="B114" s="34" t="s">
        <v>8</v>
      </c>
      <c r="C114" s="32" t="s">
        <v>37</v>
      </c>
      <c r="D114" s="32"/>
      <c r="E114" s="56">
        <f>E115</f>
        <v>30000</v>
      </c>
      <c r="G114" s="63"/>
    </row>
    <row r="115" spans="1:7" s="4" customFormat="1" ht="31.5" x14ac:dyDescent="0.25">
      <c r="A115" s="9"/>
      <c r="B115" s="34" t="s">
        <v>5</v>
      </c>
      <c r="C115" s="32" t="s">
        <v>37</v>
      </c>
      <c r="D115" s="32">
        <v>200</v>
      </c>
      <c r="E115" s="56">
        <v>30000</v>
      </c>
      <c r="G115" s="63"/>
    </row>
    <row r="116" spans="1:7" s="4" customFormat="1" ht="47.25" x14ac:dyDescent="0.25">
      <c r="A116" s="9"/>
      <c r="B116" s="34" t="s">
        <v>9</v>
      </c>
      <c r="C116" s="32" t="s">
        <v>38</v>
      </c>
      <c r="D116" s="32"/>
      <c r="E116" s="56">
        <f>E118</f>
        <v>23000</v>
      </c>
      <c r="G116" s="63"/>
    </row>
    <row r="117" spans="1:7" s="4" customFormat="1" ht="47.25" x14ac:dyDescent="0.25">
      <c r="A117" s="9"/>
      <c r="B117" s="34" t="s">
        <v>10</v>
      </c>
      <c r="C117" s="32" t="s">
        <v>39</v>
      </c>
      <c r="D117" s="32"/>
      <c r="E117" s="56">
        <f>E118</f>
        <v>23000</v>
      </c>
      <c r="G117" s="63"/>
    </row>
    <row r="118" spans="1:7" s="4" customFormat="1" x14ac:dyDescent="0.25">
      <c r="A118" s="9"/>
      <c r="B118" s="34" t="s">
        <v>11</v>
      </c>
      <c r="C118" s="32" t="s">
        <v>39</v>
      </c>
      <c r="D118" s="32">
        <v>500</v>
      </c>
      <c r="E118" s="27">
        <v>23000</v>
      </c>
      <c r="G118" s="63"/>
    </row>
    <row r="119" spans="1:7" s="4" customFormat="1" x14ac:dyDescent="0.25">
      <c r="A119" s="70"/>
      <c r="B119" s="80" t="s">
        <v>108</v>
      </c>
      <c r="C119" s="75" t="s">
        <v>58</v>
      </c>
      <c r="D119" s="67"/>
      <c r="E119" s="79">
        <f>E121+E127</f>
        <v>167600</v>
      </c>
      <c r="G119" s="63"/>
    </row>
    <row r="120" spans="1:7" s="4" customFormat="1" x14ac:dyDescent="0.25">
      <c r="A120" s="71"/>
      <c r="B120" s="80"/>
      <c r="C120" s="76"/>
      <c r="D120" s="67"/>
      <c r="E120" s="79"/>
      <c r="G120" s="63"/>
    </row>
    <row r="121" spans="1:7" s="4" customFormat="1" x14ac:dyDescent="0.25">
      <c r="A121" s="70"/>
      <c r="B121" s="80" t="s">
        <v>108</v>
      </c>
      <c r="C121" s="75" t="s">
        <v>59</v>
      </c>
      <c r="D121" s="67"/>
      <c r="E121" s="79">
        <f>E124</f>
        <v>135061.69</v>
      </c>
      <c r="G121" s="63"/>
    </row>
    <row r="122" spans="1:7" s="4" customFormat="1" ht="10.5" customHeight="1" x14ac:dyDescent="0.25">
      <c r="A122" s="78"/>
      <c r="B122" s="80"/>
      <c r="C122" s="77"/>
      <c r="D122" s="67"/>
      <c r="E122" s="79"/>
      <c r="G122" s="63"/>
    </row>
    <row r="123" spans="1:7" s="4" customFormat="1" ht="4.5" hidden="1" customHeight="1" x14ac:dyDescent="0.25">
      <c r="A123" s="71"/>
      <c r="B123" s="80"/>
      <c r="C123" s="76"/>
      <c r="D123" s="67"/>
      <c r="E123" s="79"/>
      <c r="G123" s="63"/>
    </row>
    <row r="124" spans="1:7" s="4" customFormat="1" x14ac:dyDescent="0.25">
      <c r="A124" s="70"/>
      <c r="B124" s="80" t="s">
        <v>4</v>
      </c>
      <c r="C124" s="75" t="s">
        <v>59</v>
      </c>
      <c r="D124" s="67">
        <v>100</v>
      </c>
      <c r="E124" s="72">
        <v>135061.69</v>
      </c>
      <c r="G124" s="63"/>
    </row>
    <row r="125" spans="1:7" s="4" customFormat="1" x14ac:dyDescent="0.25">
      <c r="A125" s="78"/>
      <c r="B125" s="80"/>
      <c r="C125" s="77"/>
      <c r="D125" s="67"/>
      <c r="E125" s="73"/>
      <c r="G125" s="63"/>
    </row>
    <row r="126" spans="1:7" s="4" customFormat="1" ht="49.5" customHeight="1" x14ac:dyDescent="0.25">
      <c r="A126" s="71"/>
      <c r="B126" s="80"/>
      <c r="C126" s="76"/>
      <c r="D126" s="67"/>
      <c r="E126" s="74"/>
      <c r="G126" s="63"/>
    </row>
    <row r="127" spans="1:7" s="4" customFormat="1" ht="38.25" customHeight="1" x14ac:dyDescent="0.25">
      <c r="A127" s="46"/>
      <c r="B127" s="44" t="s">
        <v>170</v>
      </c>
      <c r="C127" s="45" t="s">
        <v>59</v>
      </c>
      <c r="D127" s="43">
        <v>200</v>
      </c>
      <c r="E127" s="58">
        <v>32538.31</v>
      </c>
      <c r="G127" s="63"/>
    </row>
    <row r="128" spans="1:7" s="4" customFormat="1" ht="33.75" customHeight="1" x14ac:dyDescent="0.25">
      <c r="A128" s="9">
        <v>16</v>
      </c>
      <c r="B128" s="37" t="s">
        <v>129</v>
      </c>
      <c r="C128" s="36" t="s">
        <v>40</v>
      </c>
      <c r="D128" s="36"/>
      <c r="E128" s="10">
        <f>E129+E132</f>
        <v>27000</v>
      </c>
      <c r="G128" s="63"/>
    </row>
    <row r="129" spans="1:7" s="4" customFormat="1" ht="31.5" x14ac:dyDescent="0.25">
      <c r="A129" s="9"/>
      <c r="B129" s="34" t="s">
        <v>130</v>
      </c>
      <c r="C129" s="32" t="s">
        <v>41</v>
      </c>
      <c r="D129" s="32"/>
      <c r="E129" s="56">
        <v>3888</v>
      </c>
      <c r="G129" s="63"/>
    </row>
    <row r="130" spans="1:7" s="4" customFormat="1" ht="47.25" x14ac:dyDescent="0.25">
      <c r="A130" s="9"/>
      <c r="B130" s="34" t="s">
        <v>10</v>
      </c>
      <c r="C130" s="32" t="s">
        <v>42</v>
      </c>
      <c r="D130" s="32"/>
      <c r="E130" s="56">
        <v>3888</v>
      </c>
      <c r="G130" s="63"/>
    </row>
    <row r="131" spans="1:7" s="4" customFormat="1" x14ac:dyDescent="0.25">
      <c r="A131" s="9"/>
      <c r="B131" s="34" t="s">
        <v>11</v>
      </c>
      <c r="C131" s="32" t="s">
        <v>42</v>
      </c>
      <c r="D131" s="32">
        <v>500</v>
      </c>
      <c r="E131" s="56">
        <v>3888</v>
      </c>
      <c r="G131" s="63"/>
    </row>
    <row r="132" spans="1:7" s="4" customFormat="1" x14ac:dyDescent="0.25">
      <c r="A132" s="9"/>
      <c r="B132" s="34" t="s">
        <v>131</v>
      </c>
      <c r="C132" s="32" t="s">
        <v>43</v>
      </c>
      <c r="D132" s="32"/>
      <c r="E132" s="56">
        <v>23112</v>
      </c>
      <c r="G132" s="63"/>
    </row>
    <row r="133" spans="1:7" s="4" customFormat="1" ht="47.25" x14ac:dyDescent="0.25">
      <c r="A133" s="9"/>
      <c r="B133" s="34" t="s">
        <v>10</v>
      </c>
      <c r="C133" s="32" t="s">
        <v>44</v>
      </c>
      <c r="D133" s="32"/>
      <c r="E133" s="56">
        <f>E132</f>
        <v>23112</v>
      </c>
      <c r="G133" s="63"/>
    </row>
    <row r="134" spans="1:7" s="4" customFormat="1" x14ac:dyDescent="0.25">
      <c r="A134" s="9"/>
      <c r="B134" s="34" t="s">
        <v>11</v>
      </c>
      <c r="C134" s="32" t="s">
        <v>44</v>
      </c>
      <c r="D134" s="32">
        <v>500</v>
      </c>
      <c r="E134" s="58">
        <f>E133</f>
        <v>23112</v>
      </c>
      <c r="G134" s="63"/>
    </row>
    <row r="135" spans="1:7" s="4" customFormat="1" ht="47.25" x14ac:dyDescent="0.25">
      <c r="A135" s="9"/>
      <c r="B135" s="37" t="s">
        <v>132</v>
      </c>
      <c r="C135" s="36" t="s">
        <v>45</v>
      </c>
      <c r="D135" s="36"/>
      <c r="E135" s="10">
        <f>E136</f>
        <v>23000</v>
      </c>
      <c r="G135" s="63"/>
    </row>
    <row r="136" spans="1:7" s="4" customFormat="1" ht="47.25" x14ac:dyDescent="0.25">
      <c r="A136" s="9"/>
      <c r="B136" s="34" t="s">
        <v>12</v>
      </c>
      <c r="C136" s="32" t="s">
        <v>46</v>
      </c>
      <c r="D136" s="32"/>
      <c r="E136" s="56">
        <f>E137</f>
        <v>23000</v>
      </c>
      <c r="G136" s="63"/>
    </row>
    <row r="137" spans="1:7" s="4" customFormat="1" ht="47.25" x14ac:dyDescent="0.25">
      <c r="A137" s="9"/>
      <c r="B137" s="34" t="s">
        <v>10</v>
      </c>
      <c r="C137" s="32" t="s">
        <v>109</v>
      </c>
      <c r="D137" s="32"/>
      <c r="E137" s="56">
        <f>E138</f>
        <v>23000</v>
      </c>
      <c r="G137" s="63"/>
    </row>
    <row r="138" spans="1:7" s="4" customFormat="1" x14ac:dyDescent="0.25">
      <c r="A138" s="9"/>
      <c r="B138" s="34" t="s">
        <v>11</v>
      </c>
      <c r="C138" s="32" t="s">
        <v>109</v>
      </c>
      <c r="D138" s="32">
        <v>500</v>
      </c>
      <c r="E138" s="27">
        <v>23000</v>
      </c>
      <c r="G138" s="63"/>
    </row>
    <row r="139" spans="1:7" s="4" customFormat="1" ht="47.25" x14ac:dyDescent="0.25">
      <c r="A139" s="42"/>
      <c r="B139" s="37" t="s">
        <v>167</v>
      </c>
      <c r="C139" s="36" t="s">
        <v>165</v>
      </c>
      <c r="D139" s="32"/>
      <c r="E139" s="31">
        <f>E140</f>
        <v>35492</v>
      </c>
      <c r="G139" s="63"/>
    </row>
    <row r="140" spans="1:7" s="4" customFormat="1" ht="31.5" x14ac:dyDescent="0.25">
      <c r="A140" s="42"/>
      <c r="B140" s="34" t="s">
        <v>166</v>
      </c>
      <c r="C140" s="32" t="s">
        <v>164</v>
      </c>
      <c r="D140" s="32"/>
      <c r="E140" s="27">
        <f>E141</f>
        <v>35492</v>
      </c>
      <c r="G140" s="63"/>
    </row>
    <row r="141" spans="1:7" s="4" customFormat="1" ht="47.25" x14ac:dyDescent="0.25">
      <c r="A141" s="42"/>
      <c r="B141" s="34" t="s">
        <v>10</v>
      </c>
      <c r="C141" s="32" t="s">
        <v>163</v>
      </c>
      <c r="D141" s="32"/>
      <c r="E141" s="27">
        <f>E142</f>
        <v>35492</v>
      </c>
      <c r="G141" s="63"/>
    </row>
    <row r="142" spans="1:7" s="4" customFormat="1" x14ac:dyDescent="0.25">
      <c r="A142" s="42"/>
      <c r="B142" s="34" t="s">
        <v>11</v>
      </c>
      <c r="C142" s="32" t="s">
        <v>163</v>
      </c>
      <c r="D142" s="32">
        <v>500</v>
      </c>
      <c r="E142" s="27">
        <v>35492</v>
      </c>
      <c r="G142" s="63"/>
    </row>
    <row r="146" spans="1:7" x14ac:dyDescent="0.25">
      <c r="A146" s="82"/>
      <c r="B146" s="82"/>
    </row>
    <row r="147" spans="1:7" s="4" customFormat="1" x14ac:dyDescent="0.25">
      <c r="A147" s="81" t="s">
        <v>147</v>
      </c>
      <c r="B147" s="81"/>
      <c r="E147" s="14"/>
      <c r="G147" s="63"/>
    </row>
    <row r="148" spans="1:7" s="4" customFormat="1" x14ac:dyDescent="0.25">
      <c r="A148" s="66" t="s">
        <v>146</v>
      </c>
      <c r="B148" s="66"/>
      <c r="E148" s="14"/>
      <c r="G148" s="63"/>
    </row>
    <row r="149" spans="1:7" s="4" customFormat="1" x14ac:dyDescent="0.25">
      <c r="A149" s="66" t="s">
        <v>181</v>
      </c>
      <c r="B149" s="66"/>
      <c r="E149" s="15"/>
      <c r="G149" s="63"/>
    </row>
    <row r="150" spans="1:7" x14ac:dyDescent="0.25">
      <c r="A150" s="66" t="s">
        <v>182</v>
      </c>
      <c r="B150" s="66"/>
      <c r="E150" s="15" t="s">
        <v>171</v>
      </c>
    </row>
  </sheetData>
  <mergeCells count="38">
    <mergeCell ref="C1:E1"/>
    <mergeCell ref="C2:E2"/>
    <mergeCell ref="E70:E73"/>
    <mergeCell ref="D53:D54"/>
    <mergeCell ref="D7:D8"/>
    <mergeCell ref="E7:E8"/>
    <mergeCell ref="B6:F6"/>
    <mergeCell ref="B7:B8"/>
    <mergeCell ref="C7:C8"/>
    <mergeCell ref="E53:E54"/>
    <mergeCell ref="D70:D73"/>
    <mergeCell ref="E124:E126"/>
    <mergeCell ref="C119:C120"/>
    <mergeCell ref="A119:A120"/>
    <mergeCell ref="C121:C123"/>
    <mergeCell ref="A121:A123"/>
    <mergeCell ref="E119:E120"/>
    <mergeCell ref="B121:B123"/>
    <mergeCell ref="D121:D123"/>
    <mergeCell ref="E121:E123"/>
    <mergeCell ref="B124:B126"/>
    <mergeCell ref="A124:A126"/>
    <mergeCell ref="C124:C126"/>
    <mergeCell ref="B119:B120"/>
    <mergeCell ref="A150:B150"/>
    <mergeCell ref="D124:D126"/>
    <mergeCell ref="A7:A8"/>
    <mergeCell ref="A53:A54"/>
    <mergeCell ref="D119:D120"/>
    <mergeCell ref="A147:B147"/>
    <mergeCell ref="A148:B148"/>
    <mergeCell ref="A149:B149"/>
    <mergeCell ref="B53:B54"/>
    <mergeCell ref="C53:C54"/>
    <mergeCell ref="A146:B146"/>
    <mergeCell ref="B70:B73"/>
    <mergeCell ref="C70:C73"/>
    <mergeCell ref="A70:A73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Админ</cp:lastModifiedBy>
  <cp:lastPrinted>2025-06-10T11:40:19Z</cp:lastPrinted>
  <dcterms:created xsi:type="dcterms:W3CDTF">2017-11-09T12:48:48Z</dcterms:created>
  <dcterms:modified xsi:type="dcterms:W3CDTF">2025-07-31T11:37:18Z</dcterms:modified>
</cp:coreProperties>
</file>